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<sst xmlns="http://schemas.openxmlformats.org/spreadsheetml/2006/main" count="158" uniqueCount="154">
  <si>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</si>
  <si>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</si>
  <si>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</si>
  <si>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</si>
  <si>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</si>
  <si>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</si>
  <si>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</si>
  <si>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</si>
  <si>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</si>
  <si>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</si>
  <si>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</si>
  <si>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</si>
  <si>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</si>
  <si>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</si>
  <si>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</si>
  <si>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</si>
  <si>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</si>
  <si>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</si>
  <si>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</si>
  <si>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</si>
  <si>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</si>
  <si>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</si>
  <si>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</si>
  <si>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</si>
  <si>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</si>
  <si>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</si>
  <si>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</si>
  <si>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</si>
  <si>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</si>
  <si>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</si>
  <si>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</si>
  <si>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</si>
  <si>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</si>
  <si>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</si>
  <si>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</si>
  <si>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</si>
  <si>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</si>
  <si>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</si>
  <si>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</si>
  <si>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</si>
  <si>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</si>
  <si>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</si>
  <si>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</si>
  <si>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</si>
  <si>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</si>
  <si>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</si>
  <si>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</si>
  <si>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</si>
  <si>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</si>
  <si>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</si>
  <si>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</si>
  <si>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</si>
  <si>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</si>
  <si>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</si>
  <si>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</si>
  <si>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</si>
  <si>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</si>
  <si>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</si>
  <si>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</si>
  <si>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</si>
  <si>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</si>
  <si>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</si>
  <si>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</si>
  <si>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</si>
  <si>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</si>
  <si>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</si>
  <si>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</si>
  <si>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</si>
  <si>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</si>
  <si>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</si>
  <si>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</si>
  <si>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</si>
  <si>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</si>
  <si>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</si>
  <si>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</si>
  <si>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</si>
  <si>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</si>
  <si>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</si>
  <si>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</si>
  <si>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</si>
  <si>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</si>
  <si>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</si>
  <si>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</si>
  <si>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</si>
  <si>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</si>
  <si>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</si>
  <si>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</si>
  <si>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</si>
  <si>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</si>
  <si>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</si>
  <si>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</si>
  <si>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</si>
  <si>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</si>
  <si>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</si>
  <si>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</si>
  <si>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</si>
  <si>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</si>
  <si>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</si>
  <si>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</si>
  <si>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</si>
  <si>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</si>
  <si>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</si>
  <si>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</si>
  <si>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</si>
  <si>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</si>
  <si>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</si>
  <si>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</si>
  <si>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</si>
  <si>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</si>
  <si>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</si>
  <si>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</si>
  <si>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</si>
  <si>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</si>
  <si>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</si>
  <si>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</si>
  <si>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</si>
  <si>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</si>
  <si>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</si>
  <si>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</si>
  <si>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</si>
  <si>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</si>
  <si>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</si>
  <si>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</si>
  <si>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</si>
  <si>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</si>
  <si>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</si>
  <si>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</si>
  <si>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</si>
  <si>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</si>
  <si>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</si>
  <si>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</si>
  <si>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</si>
  <si>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</si>
  <si>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</si>
  <si>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</si>
  <si>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</si>
  <si>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</si>
  <si>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</si>
  <si>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</si>
  <si>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</si>
  <si>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</si>
  <si>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</si>
  <si>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</si>
  <si>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</si>
  <si>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</si>
  <si>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</si>
  <si>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</si>
  <si>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</si>
  <si>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</si>
  <si>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</si>
  <si>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 xml:space="preserve">за   2 кв 2020 год. </t>
  </si>
  <si>
    <t>за 2 квартал</t>
  </si>
  <si>
    <t>за 2 кв 2020 года</t>
  </si>
  <si>
    <t xml:space="preserve"> за 2 кв 2020 год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</si>
</sst>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-;\-* #,##0_-;_-* &quot;-&quot;_-;_-@_-"/>
    <numFmt numFmtId="195" formatCode="_-* #,##0.00_-;\-* #,##0.00_-;_-* &quot;-&quot;??_-;_-@_-"/>
    <numFmt numFmtId="196" formatCode="_ &quot;\&quot;* #,##0.00_ ;_ &quot;\&quot;* \-#,##0.00_ ;_ &quot;\&quot;* &quot;-&quot;??_ ;_ @_ "/>
    <numFmt numFmtId="197" formatCode="_ &quot;$&quot;* #,##0.00_ ;_ &quot;$&quot;* \-#,##0.00_ ;_ &quot;$&quot;* &quot;-&quot;??_ ;_ @_ "/>
    <numFmt numFmtId="198" formatCode="&quot;\&quot;#,##0.00;[Red]&quot;\&quot;\-#,##0.00"/>
    <numFmt numFmtId="199" formatCode="&quot;₩&quot;#,##0.00;[Red]&quot;₩&quot;\-#,##0.00"/>
    <numFmt numFmtId="200" formatCode="_ &quot;$&quot;* #,##0_ ;_ &quot;$&quot;* \-#,##0_ ;_ &quot;$&quot;* &quot;-&quot;_ ;_ @_ "/>
    <numFmt numFmtId="201" formatCode="\$#,##0.00;\(\$#,##0.00\)"/>
    <numFmt numFmtId="202" formatCode="&quot;\&quot;#,##0;[Red]&quot;\&quot;\-#,##0"/>
    <numFmt numFmtId="203" formatCode="&quot;₩&quot;#,##0;[Red]&quot;₩&quot;\-#,##0"/>
    <numFmt numFmtId="204" formatCode="_-* #,##0\ &quot;d.&quot;_-;\-* #,##0\ &quot;d.&quot;_-;_-* &quot;-&quot;\ &quot;d.&quot;_-;_-@_-"/>
    <numFmt numFmtId="205" formatCode="_-* #,##0.00\ &quot;d.&quot;_-;\-* #,##0.00\ &quot;d.&quot;_-;_-* &quot;-&quot;??\ &quot;d.&quot;_-;_-@_-"/>
    <numFmt numFmtId="206" formatCode="_ * #,##0_ ;_ * \-#,##0_ ;_ * &quot;-&quot;_ ;_ @_ "/>
    <numFmt numFmtId="207" formatCode="_ * #,##0.00_ ;_ * \-#,##0.00_ ;_ * &quot;-&quot;??_ ;_ @_ "/>
    <numFmt numFmtId="208" formatCode="#,##0.0;[Red]\-#,##0.0"/>
    <numFmt numFmtId="209" formatCode="#,##0.00;[Red]\(#,##0.00\)"/>
    <numFmt numFmtId="210" formatCode="#,##0.000;[Red]\(#,##0.000\)"/>
    <numFmt numFmtId="211" formatCode="#,##0.0000;[Red]\(#,##0.0000\)"/>
    <numFmt numFmtId="212" formatCode="mmmm\-yy"/>
    <numFmt numFmtId="213" formatCode="#,##0.0000_);\(#,##0.0000\)"/>
    <numFmt numFmtId="214" formatCode="#,##0\ &quot;F&quot;;\-#,##0\ &quot;F&quot;"/>
    <numFmt numFmtId="215" formatCode="#,##0.0"/>
    <numFmt numFmtId="216" formatCode="0.0000%"/>
    <numFmt numFmtId="217" formatCode="_(* 0,_);_(* \(0,\);_(* &quot;&quot;??_);_(@_)"/>
    <numFmt numFmtId="218" formatCode="&quot;$&quot;#,##0\ ;\(&quot;$&quot;#,##0\)"/>
    <numFmt numFmtId="219" formatCode="########.00"/>
    <numFmt numFmtId="220" formatCode="_-* #,##0\ _$_-;\-* #,##0\ _$_-;_-* &quot;-&quot;\ _$_-;_-@_-"/>
    <numFmt numFmtId="221" formatCode="_-* #,##0.00\ _$_-;\-* #,##0.00\ _$_-;_-* &quot;-&quot;&quot;?&quot;&quot;?&quot;\ _$_-;_-@_-"/>
    <numFmt numFmtId="222" formatCode="_-* #,##0\ &quot;F&quot;_-;\-* #,##0\ &quot;F&quot;_-;_-* &quot;-&quot;\ &quot;F&quot;_-;_-@_-"/>
    <numFmt numFmtId="223" formatCode="_-* #,##0.00[$€-1]_-;\-* #,##0.00[$€-1]_-;_-* &quot;-&quot;??[$€-1]_-"/>
    <numFmt numFmtId="224" formatCode="_-* #,##0.00[$€-1]_-;\-* #,##0.00[$€-1]_-;_-* \-??[$€-1]_-"/>
    <numFmt numFmtId="225" formatCode="#,##0\ &quot;F&quot;;[Red]\-#,##0\ &quot;F&quot;"/>
    <numFmt numFmtId="226" formatCode="#,##0.00\ &quot;F&quot;;[Red]\-#,##0.00\ &quot;F&quot;"/>
    <numFmt numFmtId="227" formatCode="_-* #,##0.00\ &quot;F&quot;_-;\-* #,##0.00\ &quot;F&quot;_-;_-* &quot;-&quot;??\ &quot;F&quot;_-;_-@_-"/>
    <numFmt numFmtId="228" formatCode="_-* #,##0\ _d_._-;\-* #,##0\ _d_._-;_-* &quot;-&quot;\ _d_._-;_-@_-"/>
    <numFmt numFmtId="229" formatCode="_-* #,##0.00\ _d_._-;\-* #,##0.00\ _d_._-;_-* &quot;-&quot;??\ _d_._-;_-@_-"/>
    <numFmt numFmtId="230" formatCode="0.0,"/>
    <numFmt numFmtId="231" formatCode="_-* #,##0\ _F_-;\-* #,##0\ _F_-;_-* &quot;-&quot;\ _F_-;_-@_-"/>
    <numFmt numFmtId="232" formatCode="_-* #,##0\ &quot;$&quot;_-;\-* #,##0\ &quot;$&quot;_-;_-* &quot;-&quot;\ &quot;$&quot;_-;_-@_-"/>
    <numFmt numFmtId="233" formatCode="_-* #,##0.00\ &quot;$&quot;_-;\-* #,##0.00\ &quot;$&quot;_-;_-* &quot;-&quot;&quot;?&quot;&quot;?&quot;\ &quot;$&quot;_-;_-@_-"/>
    <numFmt numFmtId="234" formatCode="_-* #,##0\ _с_ў_м_-;\-* #,##0\ _с_ў_м_-;_-* &quot;-&quot;??\ _с_ў_м_-;_-@_-"/>
    <numFmt numFmtId="235" formatCode="_-* #,##0.00&quot;р.&quot;_-;\-* #,##0.00&quot;р.&quot;_-;_-* \-??&quot;р.&quot;_-;_-@_-"/>
    <numFmt numFmtId="236" formatCode="_ &quot;₩&quot;* #,##0.00_ ;_ &quot;₩&quot;* \-#,##0.00_ ;_ &quot;₩&quot;* &quot;-&quot;??_ ;_ @_ "/>
    <numFmt numFmtId="237" formatCode="_-* #,##0\ _?_._-;\-* #,##0\ _?_._-;_-* &quot;-&quot;\ _?_._-;_-@_-"/>
    <numFmt numFmtId="238" formatCode="#,##0.00_ ;\-#,##0.00\ "/>
    <numFmt numFmtId="239" formatCode="_-* #,##0.00_р_._-;\-* #,##0.00_р_._-;_-* \-??_р_._-;_-@_-"/>
    <numFmt numFmtId="240" formatCode="_(* #,##0.00_);_(* \(#,##0.00\);_(* &quot;-&quot;??_);_(@_)"/>
    <numFmt numFmtId="241" formatCode="#,##0.0_ ;[Red]\-#,##0.0\ "/>
    <numFmt numFmtId="242" formatCode="#,##0__;[Red]\-#,##0__;"/>
    <numFmt numFmtId="243" formatCode="_-* #,##0_-;&quot;\&quot;\!\-* #,##0_-;_-* &quot;-&quot;_-;_-@_-"/>
    <numFmt numFmtId="244" formatCode="0\ "/>
    <numFmt numFmtId="245" formatCode="&quot;₩&quot;#,##0;&quot;₩&quot;\-#,##0"/>
    <numFmt numFmtId="246" formatCode="_(* #,##0_);_(* \(#,##0\);_(* &quot;-&quot;_);_(@_)"/>
    <numFmt numFmtId="247" formatCode="000&quot; &quot;"/>
    <numFmt numFmtId="248" formatCode="0.0%"/>
    <numFmt numFmtId="249" formatCode="#,##0.0__;[Red]\-#,##0.0__;"/>
    <numFmt numFmtId="250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9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0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0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0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6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200" fontId="62" fillId="0" borderId="0" applyFont="0" applyFill="0" applyBorder="0" applyAlignment="0" applyProtection="0"/>
    <xf numFmtId="200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202" fontId="60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3" fontId="49" fillId="0" borderId="0" applyFont="0" applyFill="0" applyBorder="0" applyAlignment="0" applyProtection="0"/>
    <xf numFmtId="203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49" fillId="0" borderId="0" applyFont="0" applyFill="0" applyBorder="0" applyAlignment="0" applyProtection="0"/>
    <xf numFmtId="202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6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208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4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5" fontId="4" fillId="0" borderId="0" applyFill="0" applyBorder="0" applyAlignment="0" applyProtection="0"/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216" fontId="4" fillId="0" borderId="0">
      <alignment/>
      <protection/>
    </xf>
    <xf numFmtId="0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4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8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9" fontId="4" fillId="48" borderId="0" applyFont="0" applyBorder="0">
      <alignment/>
      <protection/>
    </xf>
    <xf numFmtId="219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3" fontId="3" fillId="0" borderId="0" applyFont="0" applyFill="0" applyBorder="0" applyAlignment="0" applyProtection="0"/>
    <xf numFmtId="224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5" fontId="80" fillId="0" borderId="0" applyFont="0" applyFill="0" applyBorder="0" applyAlignment="0" applyProtection="0"/>
    <xf numFmtId="226" fontId="80" fillId="0" borderId="0" applyFont="0" applyFill="0" applyBorder="0" applyAlignment="0" applyProtection="0"/>
    <xf numFmtId="215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7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6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7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6" fontId="5" fillId="0" borderId="0" applyFont="0" applyFill="0" applyBorder="0" applyAlignment="0" applyProtection="0"/>
    <xf numFmtId="230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14" fontId="5" fillId="0" borderId="0" applyFill="0" applyBorder="0" applyAlignment="0">
      <protection/>
    </xf>
    <xf numFmtId="217" fontId="4" fillId="0" borderId="0" applyFill="0" applyBorder="0" applyAlignment="0">
      <protection/>
    </xf>
    <xf numFmtId="217" fontId="4" fillId="0" borderId="0" applyFill="0" applyBorder="0" applyAlignment="0">
      <protection/>
    </xf>
    <xf numFmtId="222" fontId="5" fillId="0" borderId="0" applyFill="0" applyBorder="0" applyAlignment="0">
      <protection/>
    </xf>
    <xf numFmtId="214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6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31" fontId="5" fillId="0" borderId="0" applyFill="0" applyBorder="0" applyAlignment="0">
      <protection/>
    </xf>
    <xf numFmtId="231" fontId="4" fillId="0" borderId="0" applyFill="0" applyBorder="0" applyAlignment="0">
      <protection/>
    </xf>
    <xf numFmtId="231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0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0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0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0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0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3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124" fillId="0" borderId="0" applyFont="0" applyFill="0" applyBorder="0" applyAlignment="0" applyProtection="0"/>
    <xf numFmtId="207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6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9" fontId="4" fillId="0" borderId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2" fontId="3" fillId="0" borderId="0" applyFont="0" applyFill="0" applyBorder="0" applyAlignment="0" applyProtection="0"/>
    <xf numFmtId="242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3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6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4" fontId="4" fillId="0" borderId="0" applyFont="0" applyFill="0" applyBorder="0" applyAlignment="0" applyProtection="0"/>
    <xf numFmtId="245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40" fontId="4" fillId="0" borderId="0" applyFont="0" applyFill="0" applyBorder="0" applyAlignment="0" applyProtection="0"/>
    <xf numFmtId="246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3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3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3" fontId="6" fillId="0" borderId="2" xfId="2253" applyNumberFormat="1" applyFont="1" applyBorder="1" applyAlignment="1">
      <alignment horizontal="center" vertical="center"/>
      <protection/>
    </xf>
    <xf numFmtId="3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3" fontId="154" fillId="0" borderId="2" xfId="2253" applyNumberFormat="1" applyFont="1" applyBorder="1" applyAlignment="1">
      <alignment horizontal="center" vertical="center"/>
      <protection/>
    </xf>
    <xf numFmtId="3" fontId="154" fillId="0" borderId="2" xfId="2253" applyNumberFormat="1" applyFont="1" applyBorder="1" applyAlignment="1">
      <alignment horizontal="center" vertical="center"/>
      <protection/>
    </xf>
    <xf numFmtId="247" fontId="154" fillId="0" borderId="2" xfId="2253" applyNumberFormat="1" applyFont="1" applyBorder="1" applyAlignment="1">
      <alignment horizontal="center" vertical="center"/>
      <protection/>
    </xf>
    <xf numFmtId="247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8" fontId="2" fillId="0" borderId="0" xfId="2266" applyNumberFormat="1" applyFont="1" applyAlignment="1">
      <alignment/>
    </xf>
    <xf numFmtId="3" fontId="7" fillId="0" borderId="2" xfId="2253" applyNumberFormat="1" applyFont="1" applyFill="1" applyBorder="1" applyAlignment="1">
      <alignment horizontal="center" vertical="center"/>
      <protection/>
    </xf>
    <xf numFmtId="3" fontId="8" fillId="0" borderId="2" xfId="2253" applyNumberFormat="1" applyFont="1" applyFill="1" applyBorder="1" applyAlignment="1">
      <alignment horizontal="center" vertical="center"/>
      <protection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8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7" fillId="94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3" fontId="6" fillId="0" borderId="2" xfId="2253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249" fontId="176" fillId="0" borderId="2" xfId="0" applyNumberFormat="1" applyFont="1" applyFill="1" applyBorder="1" applyAlignment="1">
      <alignment horizontal="right" wrapText="1"/>
    </xf>
    <xf numFmtId="249" fontId="176" fillId="95" borderId="2" xfId="0" applyNumberFormat="1" applyFont="1" applyFill="1" applyBorder="1" applyAlignment="1">
      <alignment horizontal="right" wrapText="1"/>
    </xf>
    <xf numFmtId="248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95" borderId="2" xfId="0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/>
    </xf>
    <xf numFmtId="248" fontId="156" fillId="96" borderId="2" xfId="2266" applyNumberFormat="1" applyFont="1" applyFill="1" applyBorder="1" applyAlignment="1">
      <alignment horizontal="center" vertical="center" wrapText="1"/>
    </xf>
    <xf numFmtId="0" fontId="156" fillId="96" borderId="2" xfId="2266" applyNumberFormat="1" applyFont="1" applyFill="1" applyBorder="1" applyAlignment="1">
      <alignment horizontal="center" vertical="center"/>
    </xf>
    <xf numFmtId="0" fontId="156" fillId="96" borderId="2" xfId="2266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8" fontId="157" fillId="0" borderId="2" xfId="2266" applyNumberFormat="1" applyFont="1" applyBorder="1" applyAlignment="1">
      <alignment/>
    </xf>
    <xf numFmtId="0" fontId="157" fillId="0" borderId="0" xfId="0" applyFont="1" applyAlignment="1">
      <alignment/>
    </xf>
    <xf numFmtId="250" fontId="156" fillId="93" borderId="2" xfId="0" applyNumberFormat="1" applyFont="1" applyFill="1" applyBorder="1" applyAlignment="1">
      <alignment horizontal="center" vertical="center"/>
    </xf>
    <xf numFmtId="3" fontId="154" fillId="95" borderId="2" xfId="2253" applyNumberFormat="1" applyFont="1" applyFill="1" applyBorder="1" applyAlignment="1">
      <alignment horizontal="center" vertical="center"/>
      <protection/>
    </xf>
    <xf numFmtId="215" fontId="6" fillId="0" borderId="2" xfId="2253" applyNumberFormat="1" applyFont="1" applyBorder="1" applyAlignment="1">
      <alignment horizontal="center" vertical="center"/>
      <protection/>
    </xf>
    <xf numFmtId="215" fontId="7" fillId="0" borderId="2" xfId="2253" applyNumberFormat="1" applyFont="1" applyFill="1" applyBorder="1" applyAlignment="1">
      <alignment horizontal="center" vertical="center"/>
      <protection/>
    </xf>
    <xf numFmtId="215" fontId="8" fillId="95" borderId="36" xfId="2253" applyNumberFormat="1" applyFont="1" applyFill="1" applyBorder="1" applyAlignment="1">
      <alignment horizontal="center" vertical="center"/>
      <protection/>
    </xf>
    <xf numFmtId="4" fontId="8" fillId="0" borderId="38" xfId="2253" applyNumberFormat="1" applyFont="1" applyFill="1" applyBorder="1" applyAlignment="1">
      <alignment horizontal="center" vertical="center"/>
      <protection/>
    </xf>
    <xf numFmtId="4" fontId="7" fillId="0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/>
      <protection/>
    </xf>
    <xf numFmtId="4" fontId="8" fillId="95" borderId="2" xfId="2253" applyNumberFormat="1" applyFont="1" applyFill="1" applyBorder="1" applyAlignment="1">
      <alignment horizontal="center" vertical="center"/>
      <protection/>
    </xf>
    <xf numFmtId="4" fontId="8" fillId="0" borderId="2" xfId="2253" applyNumberFormat="1" applyFont="1" applyFill="1" applyBorder="1" applyAlignment="1">
      <alignment horizontal="center" vertical="center" wrapText="1"/>
      <protection/>
    </xf>
    <xf numFmtId="215" fontId="8" fillId="0" borderId="2" xfId="2253" applyNumberFormat="1" applyFont="1" applyFill="1" applyBorder="1" applyAlignment="1">
      <alignment horizontal="center" vertical="center"/>
      <protection/>
    </xf>
    <xf numFmtId="215" fontId="8" fillId="95" borderId="2" xfId="2253" applyNumberFormat="1" applyFont="1" applyFill="1" applyBorder="1" applyAlignment="1">
      <alignment horizontal="center" vertical="center"/>
      <protection/>
    </xf>
    <xf numFmtId="4" fontId="154" fillId="95" borderId="2" xfId="2253" applyNumberFormat="1" applyFont="1" applyFill="1" applyBorder="1" applyAlignment="1">
      <alignment horizontal="center" vertical="center"/>
      <protection/>
    </xf>
    <xf numFmtId="0" fontId="8" fillId="0" borderId="44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">
      <selection activeCell="D103" sqref="D103"/>
    </sheetView>
  </sheetViews>
  <sheetFormatPr defaultColWidth="9.140625" defaultRowHeight="15"/>
  <cols>
    <col min="1" max="1" width="69.421875" style="4" customWidth="1"/>
    <col min="2" max="2" width="5.7109375" style="4" customWidth="1"/>
    <col min="3" max="3" width="13.00390625" style="4" customWidth="1"/>
    <col min="4" max="4" width="12.140625" style="4" customWidth="1"/>
    <col min="5" max="16384" width="9.140625" style="4" customWidth="1"/>
  </cols>
  <sheetData>
    <row r="1" spans="2:4" ht="10.5" customHeight="1">
      <c r="B1" s="5"/>
      <c r="C1" s="5"/>
      <c r="D1" s="5"/>
    </row>
    <row r="2" ht="15.75">
      <c r="A2" s="6" t="s">
        <v>133</v>
      </c>
    </row>
    <row r="3" ht="15.75">
      <c r="A3" s="6"/>
    </row>
    <row r="4" ht="15.75">
      <c r="A4" s="6" t="s">
        <v>150</v>
      </c>
    </row>
    <row r="6" spans="1:4" ht="25.5">
      <c r="A6" s="7" t="s">
        <v>12</v>
      </c>
      <c r="B6" s="7" t="s">
        <v>13</v>
      </c>
      <c r="C6" s="61">
        <v>43831</v>
      </c>
      <c r="D6" s="61">
        <v>44013</v>
      </c>
    </row>
    <row r="7" spans="1:4" ht="12.75">
      <c r="A7" s="8"/>
      <c r="B7" s="9">
        <v>2</v>
      </c>
      <c r="C7" s="9"/>
      <c r="D7" s="9"/>
    </row>
    <row r="8" spans="1:4" ht="12.75" customHeight="1">
      <c r="A8" s="100" t="s">
        <v>14</v>
      </c>
      <c r="B8" s="101"/>
      <c r="C8" s="101"/>
      <c r="D8" s="101"/>
    </row>
    <row r="9" spans="1:4" ht="12.75">
      <c r="A9" s="10" t="s">
        <v>15</v>
      </c>
      <c r="B9" s="11"/>
      <c r="C9" s="11"/>
      <c r="D9" s="11"/>
    </row>
    <row r="10" spans="1:4" ht="12.75">
      <c r="A10" s="12" t="s">
        <v>16</v>
      </c>
      <c r="B10" s="13">
        <v>10</v>
      </c>
      <c r="C10" s="90">
        <v>35824207.3</v>
      </c>
      <c r="D10" s="90">
        <v>40906155.6</v>
      </c>
    </row>
    <row r="11" spans="1:4" ht="12.75">
      <c r="A11" s="12" t="s">
        <v>17</v>
      </c>
      <c r="B11" s="13">
        <v>11</v>
      </c>
      <c r="C11" s="90">
        <v>2036280.7</v>
      </c>
      <c r="D11" s="90">
        <v>2946436.8</v>
      </c>
    </row>
    <row r="12" spans="1:4" ht="12.75">
      <c r="A12" s="14" t="s">
        <v>18</v>
      </c>
      <c r="B12" s="13">
        <v>12</v>
      </c>
      <c r="C12" s="90">
        <v>33787926.6</v>
      </c>
      <c r="D12" s="90">
        <v>37959718.8</v>
      </c>
    </row>
    <row r="13" spans="1:4" ht="12.75">
      <c r="A13" s="15" t="s">
        <v>19</v>
      </c>
      <c r="B13" s="16"/>
      <c r="C13" s="50"/>
      <c r="D13" s="50"/>
    </row>
    <row r="14" spans="1:4" ht="12.75">
      <c r="A14" s="14" t="s">
        <v>20</v>
      </c>
      <c r="B14" s="13">
        <v>20</v>
      </c>
      <c r="C14" s="50"/>
      <c r="D14" s="50"/>
    </row>
    <row r="15" spans="1:4" ht="12.75">
      <c r="A15" s="14" t="s">
        <v>21</v>
      </c>
      <c r="B15" s="13">
        <v>21</v>
      </c>
      <c r="C15" s="50"/>
      <c r="D15" s="50"/>
    </row>
    <row r="16" spans="1:4" ht="12.75">
      <c r="A16" s="14" t="s">
        <v>22</v>
      </c>
      <c r="B16" s="13">
        <v>22</v>
      </c>
      <c r="C16" s="50"/>
      <c r="D16" s="50"/>
    </row>
    <row r="17" spans="1:4" ht="12.75">
      <c r="A17" s="10" t="s">
        <v>23</v>
      </c>
      <c r="B17" s="17">
        <v>30</v>
      </c>
      <c r="C17" s="51">
        <v>24139.4</v>
      </c>
      <c r="D17" s="51">
        <v>24139.4</v>
      </c>
    </row>
    <row r="18" spans="1:4" ht="12.75">
      <c r="A18" s="14" t="s">
        <v>24</v>
      </c>
      <c r="B18" s="13">
        <v>40</v>
      </c>
      <c r="C18" s="50">
        <v>24139.4</v>
      </c>
      <c r="D18" s="50">
        <v>24139.4</v>
      </c>
    </row>
    <row r="19" spans="1:4" ht="12.75">
      <c r="A19" s="14" t="s">
        <v>25</v>
      </c>
      <c r="B19" s="13">
        <v>50</v>
      </c>
      <c r="C19" s="50"/>
      <c r="D19" s="50"/>
    </row>
    <row r="20" spans="1:4" ht="12.75">
      <c r="A20" s="14" t="s">
        <v>26</v>
      </c>
      <c r="B20" s="13">
        <v>60</v>
      </c>
      <c r="C20" s="50"/>
      <c r="D20" s="50"/>
    </row>
    <row r="21" spans="1:4" ht="12.75">
      <c r="A21" s="14" t="s">
        <v>27</v>
      </c>
      <c r="B21" s="13">
        <v>70</v>
      </c>
      <c r="C21" s="50"/>
      <c r="D21" s="50"/>
    </row>
    <row r="22" spans="1:4" ht="12.75">
      <c r="A22" s="14" t="s">
        <v>28</v>
      </c>
      <c r="B22" s="13">
        <v>80</v>
      </c>
      <c r="C22" s="50"/>
      <c r="D22" s="50"/>
    </row>
    <row r="23" spans="1:4" ht="12.75">
      <c r="A23" s="14" t="s">
        <v>29</v>
      </c>
      <c r="B23" s="13">
        <v>90</v>
      </c>
      <c r="C23" s="50"/>
      <c r="D23" s="50"/>
    </row>
    <row r="24" spans="1:4" ht="12.75">
      <c r="A24" s="14" t="s">
        <v>30</v>
      </c>
      <c r="B24" s="9">
        <v>100</v>
      </c>
      <c r="C24" s="50"/>
      <c r="D24" s="50"/>
    </row>
    <row r="25" spans="1:4" ht="12.75">
      <c r="A25" s="14" t="s">
        <v>31</v>
      </c>
      <c r="B25" s="9">
        <v>110</v>
      </c>
      <c r="C25" s="50">
        <v>0</v>
      </c>
      <c r="D25" s="50">
        <v>0</v>
      </c>
    </row>
    <row r="26" spans="1:4" ht="12.75">
      <c r="A26" s="14" t="s">
        <v>32</v>
      </c>
      <c r="B26" s="62">
        <v>111</v>
      </c>
      <c r="C26" s="63"/>
      <c r="D26" s="63"/>
    </row>
    <row r="27" spans="1:4" ht="12.75">
      <c r="A27" s="14" t="s">
        <v>33</v>
      </c>
      <c r="B27" s="9">
        <v>120</v>
      </c>
      <c r="C27" s="50"/>
      <c r="D27" s="50"/>
    </row>
    <row r="28" spans="1:4" ht="12.75">
      <c r="A28" s="18" t="s">
        <v>34</v>
      </c>
      <c r="B28" s="19">
        <v>130</v>
      </c>
      <c r="C28" s="91">
        <f>C12+C16+C17+C23+C24+C25+C27</f>
        <v>33812066</v>
      </c>
      <c r="D28" s="91">
        <f>D12+D16+D17+D23+D24+D25+D27</f>
        <v>37983858.199999996</v>
      </c>
    </row>
    <row r="29" spans="1:4" ht="27.75" customHeight="1">
      <c r="A29" s="102" t="s">
        <v>35</v>
      </c>
      <c r="B29" s="103"/>
      <c r="C29" s="103"/>
      <c r="D29" s="103"/>
    </row>
    <row r="30" spans="1:4" ht="12.75">
      <c r="A30" s="20" t="s">
        <v>36</v>
      </c>
      <c r="B30" s="21">
        <v>140</v>
      </c>
      <c r="C30" s="92"/>
      <c r="D30" s="92">
        <v>58056.1</v>
      </c>
    </row>
    <row r="31" spans="1:4" ht="12.75">
      <c r="A31" s="14" t="s">
        <v>37</v>
      </c>
      <c r="B31" s="9">
        <v>150</v>
      </c>
      <c r="C31" s="93"/>
      <c r="D31" s="93">
        <v>58056.1</v>
      </c>
    </row>
    <row r="32" spans="1:4" ht="12.75">
      <c r="A32" s="14" t="s">
        <v>38</v>
      </c>
      <c r="B32" s="9">
        <v>160</v>
      </c>
      <c r="C32" s="93">
        <v>0</v>
      </c>
      <c r="D32" s="93"/>
    </row>
    <row r="33" spans="1:4" ht="12.75">
      <c r="A33" s="14" t="s">
        <v>39</v>
      </c>
      <c r="B33" s="9">
        <v>170</v>
      </c>
      <c r="C33" s="93"/>
      <c r="D33" s="93"/>
    </row>
    <row r="34" spans="1:4" ht="12.75">
      <c r="A34" s="14" t="s">
        <v>40</v>
      </c>
      <c r="B34" s="9">
        <v>180</v>
      </c>
      <c r="C34" s="93"/>
      <c r="D34" s="93"/>
    </row>
    <row r="35" spans="1:4" ht="12.75">
      <c r="A35" s="14" t="s">
        <v>41</v>
      </c>
      <c r="B35" s="9">
        <v>190</v>
      </c>
      <c r="C35" s="93">
        <v>3695.4</v>
      </c>
      <c r="D35" s="93">
        <v>1440.4</v>
      </c>
    </row>
    <row r="36" spans="1:4" ht="12.75">
      <c r="A36" s="14" t="s">
        <v>42</v>
      </c>
      <c r="B36" s="9">
        <v>200</v>
      </c>
      <c r="C36" s="93">
        <v>55284.4</v>
      </c>
      <c r="D36" s="93"/>
    </row>
    <row r="37" spans="1:4" ht="12.75">
      <c r="A37" s="15" t="s">
        <v>136</v>
      </c>
      <c r="B37" s="22">
        <v>210</v>
      </c>
      <c r="C37" s="93">
        <v>498736.4</v>
      </c>
      <c r="D37" s="93">
        <v>937242</v>
      </c>
    </row>
    <row r="38" spans="1:4" ht="12.75">
      <c r="A38" s="14" t="s">
        <v>32</v>
      </c>
      <c r="B38" s="22">
        <v>211</v>
      </c>
      <c r="C38" s="94"/>
      <c r="D38" s="94"/>
    </row>
    <row r="39" spans="1:4" ht="12.75">
      <c r="A39" s="14" t="s">
        <v>43</v>
      </c>
      <c r="B39" s="9">
        <v>220</v>
      </c>
      <c r="C39" s="93">
        <v>13243.8</v>
      </c>
      <c r="D39" s="93">
        <v>434264.4</v>
      </c>
    </row>
    <row r="40" spans="1:4" ht="12.75">
      <c r="A40" s="14" t="s">
        <v>44</v>
      </c>
      <c r="B40" s="9">
        <v>230</v>
      </c>
      <c r="C40" s="93"/>
      <c r="D40" s="93"/>
    </row>
    <row r="41" spans="1:4" ht="12.75">
      <c r="A41" s="14" t="s">
        <v>45</v>
      </c>
      <c r="B41" s="9">
        <v>240</v>
      </c>
      <c r="C41" s="93"/>
      <c r="D41" s="93"/>
    </row>
    <row r="42" spans="1:4" ht="12.75">
      <c r="A42" s="14" t="s">
        <v>46</v>
      </c>
      <c r="B42" s="9">
        <v>250</v>
      </c>
      <c r="C42" s="93">
        <v>10768</v>
      </c>
      <c r="D42" s="93">
        <v>791.4</v>
      </c>
    </row>
    <row r="43" spans="1:4" ht="12.75">
      <c r="A43" s="14" t="s">
        <v>47</v>
      </c>
      <c r="B43" s="9">
        <v>260</v>
      </c>
      <c r="C43" s="93">
        <v>116748.2</v>
      </c>
      <c r="D43" s="93">
        <v>485774.8</v>
      </c>
    </row>
    <row r="44" spans="1:4" ht="12.75">
      <c r="A44" s="14" t="s">
        <v>48</v>
      </c>
      <c r="B44" s="9">
        <v>270</v>
      </c>
      <c r="C44" s="93">
        <v>120000</v>
      </c>
      <c r="D44" s="93"/>
    </row>
    <row r="45" spans="1:4" ht="12.75">
      <c r="A45" s="14" t="s">
        <v>49</v>
      </c>
      <c r="B45" s="9">
        <v>280</v>
      </c>
      <c r="C45" s="93"/>
      <c r="D45" s="93"/>
    </row>
    <row r="46" spans="1:4" ht="12.75">
      <c r="A46" s="14" t="s">
        <v>50</v>
      </c>
      <c r="B46" s="9">
        <v>290</v>
      </c>
      <c r="C46" s="93"/>
      <c r="D46" s="93"/>
    </row>
    <row r="47" spans="1:4" ht="12.75">
      <c r="A47" s="14" t="s">
        <v>51</v>
      </c>
      <c r="B47" s="9">
        <v>300</v>
      </c>
      <c r="C47" s="93"/>
      <c r="D47" s="93">
        <v>10748</v>
      </c>
    </row>
    <row r="48" spans="1:4" ht="12.75">
      <c r="A48" s="14" t="s">
        <v>52</v>
      </c>
      <c r="B48" s="9">
        <v>310</v>
      </c>
      <c r="C48" s="93">
        <v>237976.4</v>
      </c>
      <c r="D48" s="93">
        <v>5663.4</v>
      </c>
    </row>
    <row r="49" spans="1:4" ht="12.75">
      <c r="A49" s="15" t="s">
        <v>53</v>
      </c>
      <c r="B49" s="22">
        <v>320</v>
      </c>
      <c r="C49" s="94">
        <v>1893896</v>
      </c>
      <c r="D49" s="94">
        <v>2386677.2</v>
      </c>
    </row>
    <row r="50" spans="1:4" ht="12.75">
      <c r="A50" s="14" t="s">
        <v>54</v>
      </c>
      <c r="B50" s="9">
        <v>330</v>
      </c>
      <c r="C50" s="93"/>
      <c r="D50" s="93"/>
    </row>
    <row r="51" spans="1:4" ht="12.75">
      <c r="A51" s="14" t="s">
        <v>55</v>
      </c>
      <c r="B51" s="9">
        <v>340</v>
      </c>
      <c r="C51" s="93">
        <v>1889012</v>
      </c>
      <c r="D51" s="93">
        <v>2384997.2</v>
      </c>
    </row>
    <row r="52" spans="1:4" ht="12.75">
      <c r="A52" s="14" t="s">
        <v>56</v>
      </c>
      <c r="B52" s="9">
        <v>350</v>
      </c>
      <c r="C52" s="93"/>
      <c r="D52" s="93"/>
    </row>
    <row r="53" spans="1:4" ht="12.75">
      <c r="A53" s="14" t="s">
        <v>57</v>
      </c>
      <c r="B53" s="9">
        <v>360</v>
      </c>
      <c r="C53" s="93">
        <v>4884</v>
      </c>
      <c r="D53" s="93">
        <v>1680</v>
      </c>
    </row>
    <row r="54" spans="1:4" ht="12.75">
      <c r="A54" s="14" t="s">
        <v>58</v>
      </c>
      <c r="B54" s="9">
        <v>370</v>
      </c>
      <c r="C54" s="93"/>
      <c r="D54" s="93"/>
    </row>
    <row r="55" spans="1:4" ht="12.75">
      <c r="A55" s="14" t="s">
        <v>59</v>
      </c>
      <c r="B55" s="9">
        <v>380</v>
      </c>
      <c r="C55" s="93"/>
      <c r="D55" s="93"/>
    </row>
    <row r="56" spans="1:4" ht="12.75">
      <c r="A56" s="15" t="s">
        <v>60</v>
      </c>
      <c r="B56" s="22">
        <v>390</v>
      </c>
      <c r="C56" s="95">
        <v>2451612.2</v>
      </c>
      <c r="D56" s="95">
        <v>3383415.7</v>
      </c>
    </row>
    <row r="57" spans="1:4" ht="12.75">
      <c r="A57" s="15" t="s">
        <v>61</v>
      </c>
      <c r="B57" s="22">
        <v>400</v>
      </c>
      <c r="C57" s="95">
        <v>36263678.2</v>
      </c>
      <c r="D57" s="95">
        <v>41367273.9</v>
      </c>
    </row>
    <row r="58" spans="1:4" ht="25.5">
      <c r="A58" s="7" t="s">
        <v>12</v>
      </c>
      <c r="B58" s="7" t="s">
        <v>13</v>
      </c>
      <c r="C58" s="96"/>
      <c r="D58" s="96"/>
    </row>
    <row r="59" spans="1:4" ht="12.75">
      <c r="A59" s="8"/>
      <c r="B59" s="9">
        <v>2</v>
      </c>
      <c r="C59" s="93"/>
      <c r="D59" s="93"/>
    </row>
    <row r="60" spans="1:4" ht="12.75" customHeight="1">
      <c r="A60" s="100" t="s">
        <v>62</v>
      </c>
      <c r="B60" s="101"/>
      <c r="C60" s="101"/>
      <c r="D60" s="101"/>
    </row>
    <row r="61" spans="1:4" ht="12.75">
      <c r="A61" s="14" t="s">
        <v>63</v>
      </c>
      <c r="B61" s="9">
        <v>410</v>
      </c>
      <c r="C61" s="90">
        <v>1806575.3</v>
      </c>
      <c r="D61" s="90">
        <v>1806575.3</v>
      </c>
    </row>
    <row r="62" spans="1:4" ht="12.75">
      <c r="A62" s="14" t="s">
        <v>64</v>
      </c>
      <c r="B62" s="9">
        <v>420</v>
      </c>
      <c r="C62" s="90"/>
      <c r="D62" s="90"/>
    </row>
    <row r="63" spans="1:4" ht="12.75">
      <c r="A63" s="14" t="s">
        <v>65</v>
      </c>
      <c r="B63" s="9">
        <v>430</v>
      </c>
      <c r="C63" s="90">
        <v>953252.9</v>
      </c>
      <c r="D63" s="90">
        <v>5626967.7</v>
      </c>
    </row>
    <row r="64" spans="1:4" ht="12.75">
      <c r="A64" s="14" t="s">
        <v>66</v>
      </c>
      <c r="B64" s="9">
        <v>440</v>
      </c>
      <c r="C64" s="90"/>
      <c r="D64" s="90"/>
    </row>
    <row r="65" spans="1:4" ht="12.75">
      <c r="A65" s="14" t="s">
        <v>67</v>
      </c>
      <c r="B65" s="9">
        <v>450</v>
      </c>
      <c r="C65" s="90">
        <v>537743.2</v>
      </c>
      <c r="D65" s="90">
        <v>825280.7</v>
      </c>
    </row>
    <row r="66" spans="1:4" ht="12.75">
      <c r="A66" s="14" t="s">
        <v>68</v>
      </c>
      <c r="B66" s="9">
        <v>460</v>
      </c>
      <c r="C66" s="90">
        <v>691989.5</v>
      </c>
      <c r="D66" s="90">
        <v>691989.5</v>
      </c>
    </row>
    <row r="67" spans="1:4" ht="12.75">
      <c r="A67" s="14" t="s">
        <v>69</v>
      </c>
      <c r="B67" s="9">
        <v>470</v>
      </c>
      <c r="C67" s="90">
        <v>0</v>
      </c>
      <c r="D67" s="90">
        <v>0</v>
      </c>
    </row>
    <row r="68" spans="1:4" ht="12.75">
      <c r="A68" s="15" t="s">
        <v>70</v>
      </c>
      <c r="B68" s="22">
        <v>480</v>
      </c>
      <c r="C68" s="98">
        <f>C61+C62+C63-C64+C65+C66+C67</f>
        <v>3989560.9000000004</v>
      </c>
      <c r="D68" s="98">
        <f>D61+D62+D63-D64+D65+D66+D67</f>
        <v>8950813.2</v>
      </c>
    </row>
    <row r="69" spans="1:4" ht="12.75">
      <c r="A69" s="100" t="s">
        <v>71</v>
      </c>
      <c r="B69" s="101"/>
      <c r="C69" s="101"/>
      <c r="D69" s="101"/>
    </row>
    <row r="70" spans="1:4" ht="26.25" customHeight="1">
      <c r="A70" s="14" t="s">
        <v>72</v>
      </c>
      <c r="B70" s="9">
        <v>490</v>
      </c>
      <c r="C70" s="97"/>
      <c r="D70" s="97"/>
    </row>
    <row r="71" spans="1:4" ht="12.75" customHeight="1">
      <c r="A71" s="14" t="s">
        <v>73</v>
      </c>
      <c r="B71" s="9">
        <v>491</v>
      </c>
      <c r="C71" s="97"/>
      <c r="D71" s="97"/>
    </row>
    <row r="72" spans="1:4" ht="12.75">
      <c r="A72" s="14" t="s">
        <v>74</v>
      </c>
      <c r="B72" s="9">
        <v>492</v>
      </c>
      <c r="C72" s="90"/>
      <c r="D72" s="90"/>
    </row>
    <row r="73" spans="1:4" ht="12.75">
      <c r="A73" s="14" t="s">
        <v>75</v>
      </c>
      <c r="B73" s="9">
        <v>500</v>
      </c>
      <c r="C73" s="90"/>
      <c r="D73" s="90"/>
    </row>
    <row r="74" spans="1:4" ht="12.75">
      <c r="A74" s="14" t="s">
        <v>76</v>
      </c>
      <c r="B74" s="9">
        <v>510</v>
      </c>
      <c r="C74" s="90"/>
      <c r="D74" s="90"/>
    </row>
    <row r="75" spans="1:4" ht="25.5">
      <c r="A75" s="14" t="s">
        <v>77</v>
      </c>
      <c r="B75" s="9">
        <v>520</v>
      </c>
      <c r="C75" s="90"/>
      <c r="D75" s="90">
        <v>0</v>
      </c>
    </row>
    <row r="76" spans="1:4" ht="12.75">
      <c r="A76" s="14" t="s">
        <v>78</v>
      </c>
      <c r="B76" s="9">
        <v>530</v>
      </c>
      <c r="C76" s="90"/>
      <c r="D76" s="90">
        <v>0</v>
      </c>
    </row>
    <row r="77" spans="1:4" ht="25.5">
      <c r="A77" s="14" t="s">
        <v>79</v>
      </c>
      <c r="B77" s="9">
        <v>540</v>
      </c>
      <c r="C77" s="90"/>
      <c r="D77" s="90"/>
    </row>
    <row r="78" spans="1:4" ht="12.75">
      <c r="A78" s="14" t="s">
        <v>80</v>
      </c>
      <c r="B78" s="9">
        <v>550</v>
      </c>
      <c r="C78" s="90"/>
      <c r="D78" s="90"/>
    </row>
    <row r="79" spans="1:4" ht="12.75">
      <c r="A79" s="14" t="s">
        <v>81</v>
      </c>
      <c r="B79" s="9">
        <v>560</v>
      </c>
      <c r="C79" s="90"/>
      <c r="D79" s="90"/>
    </row>
    <row r="80" spans="1:4" ht="12.75">
      <c r="A80" s="14" t="s">
        <v>82</v>
      </c>
      <c r="B80" s="9">
        <v>570</v>
      </c>
      <c r="C80" s="90"/>
      <c r="D80" s="90">
        <v>0</v>
      </c>
    </row>
    <row r="81" spans="1:4" ht="12.75">
      <c r="A81" s="14" t="s">
        <v>83</v>
      </c>
      <c r="B81" s="9">
        <v>580</v>
      </c>
      <c r="C81" s="90"/>
      <c r="D81" s="90"/>
    </row>
    <row r="82" spans="1:4" ht="12.75">
      <c r="A82" s="14" t="s">
        <v>84</v>
      </c>
      <c r="B82" s="9">
        <v>590</v>
      </c>
      <c r="C82" s="90"/>
      <c r="D82" s="90"/>
    </row>
    <row r="83" spans="1:4" ht="25.5">
      <c r="A83" s="15" t="s">
        <v>137</v>
      </c>
      <c r="B83" s="22">
        <v>600</v>
      </c>
      <c r="C83" s="97">
        <v>32274117.3</v>
      </c>
      <c r="D83" s="97">
        <v>32416460.7</v>
      </c>
    </row>
    <row r="84" spans="1:4" ht="25.5">
      <c r="A84" s="23" t="s">
        <v>85</v>
      </c>
      <c r="B84" s="9">
        <v>601</v>
      </c>
      <c r="C84" s="97">
        <v>32274117.3</v>
      </c>
      <c r="D84" s="97">
        <v>32416460.7</v>
      </c>
    </row>
    <row r="85" spans="1:4" ht="12.75">
      <c r="A85" s="14" t="s">
        <v>86</v>
      </c>
      <c r="B85" s="9">
        <v>602</v>
      </c>
      <c r="C85" s="90"/>
      <c r="D85" s="90"/>
    </row>
    <row r="86" spans="1:4" ht="12.75">
      <c r="A86" s="14" t="s">
        <v>87</v>
      </c>
      <c r="B86" s="9">
        <v>610</v>
      </c>
      <c r="C86" s="90"/>
      <c r="D86" s="90">
        <v>10925</v>
      </c>
    </row>
    <row r="87" spans="1:4" ht="12.75">
      <c r="A87" s="14" t="s">
        <v>88</v>
      </c>
      <c r="B87" s="9">
        <v>620</v>
      </c>
      <c r="C87" s="90"/>
      <c r="D87" s="90"/>
    </row>
    <row r="88" spans="1:4" ht="12.75">
      <c r="A88" s="14" t="s">
        <v>89</v>
      </c>
      <c r="B88" s="9">
        <v>630</v>
      </c>
      <c r="C88" s="90"/>
      <c r="D88" s="90"/>
    </row>
    <row r="89" spans="1:4" ht="12.75">
      <c r="A89" s="14" t="s">
        <v>90</v>
      </c>
      <c r="B89" s="9">
        <v>640</v>
      </c>
      <c r="C89" s="90"/>
      <c r="D89" s="90"/>
    </row>
    <row r="90" spans="1:4" ht="12.75">
      <c r="A90" s="14" t="s">
        <v>91</v>
      </c>
      <c r="B90" s="9">
        <v>650</v>
      </c>
      <c r="C90" s="90"/>
      <c r="D90" s="90"/>
    </row>
    <row r="91" spans="1:4" ht="12.75">
      <c r="A91" s="14" t="s">
        <v>91</v>
      </c>
      <c r="B91" s="9">
        <v>660</v>
      </c>
      <c r="C91" s="90"/>
      <c r="D91" s="90"/>
    </row>
    <row r="92" spans="1:4" ht="12.75">
      <c r="A92" s="14" t="s">
        <v>92</v>
      </c>
      <c r="B92" s="9">
        <v>670</v>
      </c>
      <c r="C92" s="90">
        <v>35758.3</v>
      </c>
      <c r="D92" s="90">
        <v>46507.8</v>
      </c>
    </row>
    <row r="93" spans="1:4" ht="12.75">
      <c r="A93" s="14" t="s">
        <v>93</v>
      </c>
      <c r="B93" s="9">
        <v>680</v>
      </c>
      <c r="C93" s="90">
        <v>89872</v>
      </c>
      <c r="D93" s="90">
        <v>105554</v>
      </c>
    </row>
    <row r="94" spans="1:4" ht="12.75">
      <c r="A94" s="14" t="s">
        <v>94</v>
      </c>
      <c r="B94" s="9">
        <v>690</v>
      </c>
      <c r="C94" s="90"/>
      <c r="D94" s="90"/>
    </row>
    <row r="95" spans="1:4" ht="12.75">
      <c r="A95" s="14" t="s">
        <v>95</v>
      </c>
      <c r="B95" s="9">
        <v>700</v>
      </c>
      <c r="C95" s="90">
        <v>67274.3</v>
      </c>
      <c r="D95" s="90">
        <v>33783.6</v>
      </c>
    </row>
    <row r="96" spans="1:4" ht="12.75">
      <c r="A96" s="14" t="s">
        <v>96</v>
      </c>
      <c r="B96" s="9">
        <v>710</v>
      </c>
      <c r="C96" s="90">
        <v>31784193.6</v>
      </c>
      <c r="D96" s="90">
        <v>31799780.4</v>
      </c>
    </row>
    <row r="97" spans="1:4" ht="12.75">
      <c r="A97" s="14" t="s">
        <v>97</v>
      </c>
      <c r="B97" s="9">
        <v>720</v>
      </c>
      <c r="C97" s="90">
        <v>229798.5</v>
      </c>
      <c r="D97" s="90">
        <v>256152.4</v>
      </c>
    </row>
    <row r="98" spans="1:4" ht="12.75">
      <c r="A98" s="14" t="s">
        <v>98</v>
      </c>
      <c r="B98" s="9">
        <v>730</v>
      </c>
      <c r="C98" s="90"/>
      <c r="D98" s="90"/>
    </row>
    <row r="99" spans="1:4" ht="12.75">
      <c r="A99" s="14" t="s">
        <v>99</v>
      </c>
      <c r="B99" s="9">
        <v>740</v>
      </c>
      <c r="C99" s="90"/>
      <c r="D99" s="90"/>
    </row>
    <row r="100" spans="1:4" ht="12.75">
      <c r="A100" s="14" t="s">
        <v>100</v>
      </c>
      <c r="B100" s="9">
        <v>750</v>
      </c>
      <c r="C100" s="90"/>
      <c r="D100" s="90"/>
    </row>
    <row r="101" spans="1:4" ht="12.75">
      <c r="A101" s="14" t="s">
        <v>101</v>
      </c>
      <c r="B101" s="9">
        <v>760</v>
      </c>
      <c r="C101" s="90">
        <v>67220.6</v>
      </c>
      <c r="D101" s="90">
        <v>163757.5</v>
      </c>
    </row>
    <row r="102" spans="1:4" ht="12.75">
      <c r="A102" s="15" t="s">
        <v>102</v>
      </c>
      <c r="B102" s="22">
        <v>770</v>
      </c>
      <c r="C102" s="98">
        <f>C70+C83</f>
        <v>32274117.3</v>
      </c>
      <c r="D102" s="98">
        <f>D70+D83</f>
        <v>32416460.7</v>
      </c>
    </row>
    <row r="103" spans="1:4" ht="12.75">
      <c r="A103" s="15" t="s">
        <v>103</v>
      </c>
      <c r="B103" s="22">
        <v>780</v>
      </c>
      <c r="C103" s="98">
        <f>C68+C102</f>
        <v>36263678.2</v>
      </c>
      <c r="D103" s="98">
        <f>D68+D102</f>
        <v>41367273.9</v>
      </c>
    </row>
    <row r="104" spans="1:4" s="26" customFormat="1" ht="15.75">
      <c r="A104" s="24"/>
      <c r="B104" s="25"/>
      <c r="C104" s="52"/>
      <c r="D104" s="52"/>
    </row>
    <row r="105" spans="1:4" s="26" customFormat="1" ht="15.75">
      <c r="A105" s="24"/>
      <c r="B105" s="25"/>
      <c r="C105" s="25"/>
      <c r="D105" s="25"/>
    </row>
    <row r="106" spans="1:4" ht="12.75">
      <c r="A106" s="27"/>
      <c r="B106" s="28"/>
      <c r="C106" s="28"/>
      <c r="D106" s="28"/>
    </row>
    <row r="107" spans="1:4" ht="12.75">
      <c r="A107" s="28"/>
      <c r="B107" s="28"/>
      <c r="C107" s="28"/>
      <c r="D107" s="28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">
      <selection activeCell="A5" sqref="A5:B5"/>
    </sheetView>
  </sheetViews>
  <sheetFormatPr defaultColWidth="9.140625" defaultRowHeight="15"/>
  <cols>
    <col min="1" max="1" width="66.8515625" style="29" customWidth="1"/>
    <col min="2" max="2" width="6.8515625" style="30" customWidth="1"/>
    <col min="3" max="3" width="10.140625" style="30" customWidth="1"/>
    <col min="4" max="16384" width="9.140625" style="30" customWidth="1"/>
  </cols>
  <sheetData>
    <row r="1" ht="7.5" customHeight="1"/>
    <row r="2" ht="7.5" customHeight="1"/>
    <row r="3" spans="1:3" ht="15.75">
      <c r="A3" s="104" t="s">
        <v>131</v>
      </c>
      <c r="B3" s="104"/>
      <c r="C3" s="31"/>
    </row>
    <row r="4" spans="1:3" ht="15.75">
      <c r="A4" s="104">
        <f>'Форма №1'!A3</f>
        <v>0</v>
      </c>
      <c r="B4" s="104"/>
      <c r="C4" s="31"/>
    </row>
    <row r="5" spans="1:3" ht="15">
      <c r="A5" s="105" t="s">
        <v>153</v>
      </c>
      <c r="B5" s="105"/>
      <c r="C5" s="32"/>
    </row>
    <row r="6" ht="5.25" customHeight="1"/>
    <row r="7" spans="1:3" ht="18.75" customHeight="1">
      <c r="A7" s="106" t="s">
        <v>104</v>
      </c>
      <c r="B7" s="108" t="s">
        <v>105</v>
      </c>
      <c r="C7" s="53">
        <v>2020</v>
      </c>
    </row>
    <row r="8" spans="1:3" ht="31.5" customHeight="1">
      <c r="A8" s="107"/>
      <c r="B8" s="108"/>
      <c r="C8" s="53" t="s">
        <v>151</v>
      </c>
    </row>
    <row r="9" spans="1:3" ht="11.25" customHeight="1">
      <c r="A9" s="33">
        <v>1</v>
      </c>
      <c r="B9" s="33">
        <v>2</v>
      </c>
      <c r="C9" s="33"/>
    </row>
    <row r="10" spans="1:3" ht="11.25">
      <c r="A10" s="34" t="s">
        <v>106</v>
      </c>
      <c r="B10" s="35">
        <v>10</v>
      </c>
      <c r="C10" s="36">
        <v>4941516.2</v>
      </c>
    </row>
    <row r="11" spans="1:3" ht="11.25">
      <c r="A11" s="34" t="s">
        <v>107</v>
      </c>
      <c r="B11" s="35">
        <v>20</v>
      </c>
      <c r="C11" s="36"/>
    </row>
    <row r="12" spans="1:3" ht="12.75" customHeight="1">
      <c r="A12" s="37" t="s">
        <v>108</v>
      </c>
      <c r="B12" s="38">
        <v>30</v>
      </c>
      <c r="C12" s="36">
        <v>4941516.2</v>
      </c>
    </row>
    <row r="13" spans="1:3" ht="11.25">
      <c r="A13" s="37" t="s">
        <v>138</v>
      </c>
      <c r="B13" s="40">
        <v>40</v>
      </c>
      <c r="C13" s="39">
        <v>3948196</v>
      </c>
    </row>
    <row r="14" spans="1:3" ht="11.25">
      <c r="A14" s="34" t="s">
        <v>120</v>
      </c>
      <c r="B14" s="41">
        <v>50</v>
      </c>
      <c r="C14" s="36">
        <v>3145651.2</v>
      </c>
    </row>
    <row r="15" spans="1:3" ht="11.25">
      <c r="A15" s="34" t="s">
        <v>121</v>
      </c>
      <c r="B15" s="35">
        <v>60</v>
      </c>
      <c r="C15" s="36">
        <v>741661.8</v>
      </c>
    </row>
    <row r="16" spans="1:3" ht="11.25">
      <c r="A16" s="34" t="s">
        <v>122</v>
      </c>
      <c r="B16" s="35">
        <v>70</v>
      </c>
      <c r="C16" s="89">
        <v>60883</v>
      </c>
    </row>
    <row r="17" spans="1:3" ht="12" customHeight="1">
      <c r="A17" s="34" t="s">
        <v>139</v>
      </c>
      <c r="B17" s="35">
        <v>80</v>
      </c>
      <c r="C17" s="36"/>
    </row>
    <row r="18" spans="1:3" ht="11.25">
      <c r="A18" s="34" t="s">
        <v>109</v>
      </c>
      <c r="B18" s="35">
        <v>90</v>
      </c>
      <c r="C18" s="89">
        <v>4671.7</v>
      </c>
    </row>
    <row r="19" spans="1:3" ht="11.25">
      <c r="A19" s="37" t="s">
        <v>110</v>
      </c>
      <c r="B19" s="33">
        <v>100</v>
      </c>
      <c r="C19" s="99">
        <v>997991.9</v>
      </c>
    </row>
    <row r="20" spans="1:3" ht="10.5" customHeight="1">
      <c r="A20" s="37" t="s">
        <v>140</v>
      </c>
      <c r="B20" s="33">
        <v>110</v>
      </c>
      <c r="C20" s="88"/>
    </row>
    <row r="21" spans="1:3" ht="11.25">
      <c r="A21" s="34" t="s">
        <v>141</v>
      </c>
      <c r="B21" s="42">
        <v>120</v>
      </c>
      <c r="C21" s="36"/>
    </row>
    <row r="22" spans="1:3" ht="11.25">
      <c r="A22" s="34" t="s">
        <v>142</v>
      </c>
      <c r="B22" s="42">
        <v>130</v>
      </c>
      <c r="C22" s="89"/>
    </row>
    <row r="23" spans="1:3" ht="11.25">
      <c r="A23" s="34" t="s">
        <v>143</v>
      </c>
      <c r="B23" s="42">
        <v>140</v>
      </c>
      <c r="C23" s="36"/>
    </row>
    <row r="24" spans="1:3" ht="11.25">
      <c r="A24" s="43" t="s">
        <v>144</v>
      </c>
      <c r="B24" s="42">
        <v>150</v>
      </c>
      <c r="C24" s="89"/>
    </row>
    <row r="25" spans="1:3" ht="11.25">
      <c r="A25" s="34" t="s">
        <v>145</v>
      </c>
      <c r="B25" s="42">
        <v>160</v>
      </c>
      <c r="C25" s="36"/>
    </row>
    <row r="26" spans="1:3" ht="12.75" customHeight="1">
      <c r="A26" s="37" t="s">
        <v>146</v>
      </c>
      <c r="B26" s="33">
        <v>170</v>
      </c>
      <c r="C26" s="88"/>
    </row>
    <row r="27" spans="1:3" ht="11.25">
      <c r="A27" s="43" t="s">
        <v>111</v>
      </c>
      <c r="B27" s="42">
        <v>180</v>
      </c>
      <c r="C27" s="36"/>
    </row>
    <row r="28" spans="1:3" ht="12" customHeight="1">
      <c r="A28" s="34" t="s">
        <v>147</v>
      </c>
      <c r="B28" s="42">
        <v>190</v>
      </c>
      <c r="C28" s="36"/>
    </row>
    <row r="29" spans="1:3" ht="11.25">
      <c r="A29" s="43" t="s">
        <v>112</v>
      </c>
      <c r="B29" s="42">
        <v>200</v>
      </c>
      <c r="C29" s="36"/>
    </row>
    <row r="30" spans="1:3" ht="11.25">
      <c r="A30" s="34" t="s">
        <v>148</v>
      </c>
      <c r="B30" s="42">
        <v>210</v>
      </c>
      <c r="C30" s="89"/>
    </row>
    <row r="31" spans="1:3" ht="12" customHeight="1">
      <c r="A31" s="37" t="s">
        <v>113</v>
      </c>
      <c r="B31" s="33">
        <v>220</v>
      </c>
      <c r="C31" s="88">
        <v>997991.9</v>
      </c>
    </row>
    <row r="32" spans="1:3" ht="11.25">
      <c r="A32" s="34" t="s">
        <v>114</v>
      </c>
      <c r="B32" s="42">
        <v>230</v>
      </c>
      <c r="C32" s="36"/>
    </row>
    <row r="33" spans="1:3" ht="11.25" customHeight="1">
      <c r="A33" s="37" t="s">
        <v>149</v>
      </c>
      <c r="B33" s="33">
        <v>240</v>
      </c>
      <c r="C33" s="88">
        <v>997991.9</v>
      </c>
    </row>
    <row r="34" spans="1:3" ht="11.25">
      <c r="A34" s="34" t="s">
        <v>115</v>
      </c>
      <c r="B34" s="42">
        <v>250</v>
      </c>
      <c r="C34" s="36">
        <v>199598.4</v>
      </c>
    </row>
    <row r="35" spans="1:3" ht="11.25">
      <c r="A35" s="34" t="s">
        <v>116</v>
      </c>
      <c r="B35" s="42">
        <v>260</v>
      </c>
      <c r="C35" s="36"/>
    </row>
    <row r="36" spans="1:3" ht="11.25">
      <c r="A36" s="37" t="s">
        <v>117</v>
      </c>
      <c r="B36" s="33">
        <v>270</v>
      </c>
      <c r="C36" s="88">
        <f>C33-C34-C35</f>
        <v>798393.5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E15" sqref="E15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14.57421875" style="1" bestFit="1" customWidth="1"/>
    <col min="7" max="7" width="14.57421875" style="1" customWidth="1"/>
    <col min="8" max="8" width="14.00390625" style="1" customWidth="1"/>
    <col min="9" max="9" width="9.140625" style="1" customWidth="1"/>
    <col min="10" max="13" width="10.57421875" style="1" bestFit="1" customWidth="1"/>
    <col min="14" max="16384" width="9.140625" style="1" customWidth="1"/>
  </cols>
  <sheetData>
    <row r="2" spans="1:8" ht="14.25" customHeight="1">
      <c r="A2" s="110" t="s">
        <v>132</v>
      </c>
      <c r="B2" s="110"/>
      <c r="C2" s="110"/>
      <c r="D2" s="110"/>
      <c r="E2" s="110"/>
      <c r="F2" s="110"/>
      <c r="G2" s="110"/>
      <c r="H2" s="110"/>
    </row>
    <row r="3" spans="1:8" ht="20.25" customHeight="1">
      <c r="A3" s="110" t="s">
        <v>134</v>
      </c>
      <c r="B3" s="110"/>
      <c r="C3" s="110"/>
      <c r="D3" s="110"/>
      <c r="E3" s="110"/>
      <c r="F3" s="110"/>
      <c r="G3" s="110"/>
      <c r="H3" s="110"/>
    </row>
    <row r="4" spans="1:8" ht="20.25" customHeight="1">
      <c r="A4" s="110"/>
      <c r="B4" s="110"/>
      <c r="C4" s="110"/>
      <c r="D4" s="110"/>
      <c r="E4" s="110"/>
      <c r="F4" s="110"/>
      <c r="G4" s="110"/>
      <c r="H4" s="110"/>
    </row>
    <row r="5" spans="1:8" ht="20.25" customHeight="1">
      <c r="A5" s="110" t="s">
        <v>152</v>
      </c>
      <c r="B5" s="110"/>
      <c r="C5" s="110"/>
      <c r="D5" s="110"/>
      <c r="E5" s="110"/>
      <c r="F5" s="110"/>
      <c r="G5" s="110"/>
      <c r="H5" s="110"/>
    </row>
    <row r="6" spans="6:7" ht="15.75" thickBot="1">
      <c r="F6" s="1" t="s">
        <v>135</v>
      </c>
      <c r="G6" s="86"/>
    </row>
    <row r="7" spans="1:13" ht="31.5">
      <c r="A7" s="64" t="s">
        <v>9</v>
      </c>
      <c r="B7" s="64" t="s">
        <v>0</v>
      </c>
      <c r="C7" s="65" t="s">
        <v>8</v>
      </c>
      <c r="D7" s="48" t="s">
        <v>1</v>
      </c>
      <c r="E7" s="48" t="s">
        <v>10</v>
      </c>
      <c r="F7" s="48" t="s">
        <v>128</v>
      </c>
      <c r="G7" s="48" t="s">
        <v>129</v>
      </c>
      <c r="H7" s="48" t="s">
        <v>130</v>
      </c>
      <c r="J7" s="79"/>
      <c r="K7" s="81"/>
      <c r="L7" s="79"/>
      <c r="M7" s="79"/>
    </row>
    <row r="8" spans="1:13" ht="15.75">
      <c r="A8" s="45">
        <v>1</v>
      </c>
      <c r="B8" s="46" t="s">
        <v>2</v>
      </c>
      <c r="C8" s="57" t="s">
        <v>123</v>
      </c>
      <c r="D8" s="75">
        <v>0.7</v>
      </c>
      <c r="E8" s="77">
        <v>0.1</v>
      </c>
      <c r="F8" s="87">
        <f>'Форма № 2'!C33/(('Форма №1'!C57+'Форма №1'!D57)/2)</f>
        <v>0.0257111853713823</v>
      </c>
      <c r="G8" s="70">
        <v>80</v>
      </c>
      <c r="H8" s="70">
        <f aca="true" t="shared" si="0" ref="H8:H15">G8*D8/100</f>
        <v>0.56</v>
      </c>
      <c r="I8" s="49"/>
      <c r="J8" s="80"/>
      <c r="K8" s="82"/>
      <c r="L8" s="80"/>
      <c r="M8" s="80"/>
    </row>
    <row r="9" spans="1:13" ht="16.5" thickBot="1">
      <c r="A9" s="45">
        <f>A8+1</f>
        <v>2</v>
      </c>
      <c r="B9" s="46" t="s">
        <v>3</v>
      </c>
      <c r="C9" s="57" t="s">
        <v>124</v>
      </c>
      <c r="D9" s="75">
        <v>0.2</v>
      </c>
      <c r="E9" s="77">
        <v>0.25</v>
      </c>
      <c r="F9" s="55">
        <f>'Форма №1'!D49/'Форма №1'!D83</f>
        <v>0.0736254713951545</v>
      </c>
      <c r="G9" s="70">
        <f>IF(E9&gt;0,F9/E9*100,0)</f>
        <v>29.4501885580618</v>
      </c>
      <c r="H9" s="70">
        <f t="shared" si="0"/>
        <v>0.05890037711612361</v>
      </c>
      <c r="I9" s="49"/>
      <c r="J9" s="83"/>
      <c r="K9" s="84"/>
      <c r="L9" s="83"/>
      <c r="M9" s="83"/>
    </row>
    <row r="10" spans="1:9" ht="16.5" thickBot="1">
      <c r="A10" s="45">
        <f aca="true" t="shared" si="1" ref="A10:A15">A9+1</f>
        <v>3</v>
      </c>
      <c r="B10" s="46" t="s">
        <v>4</v>
      </c>
      <c r="C10" s="57" t="s">
        <v>125</v>
      </c>
      <c r="D10" s="75">
        <v>0.15</v>
      </c>
      <c r="E10" s="77">
        <v>1</v>
      </c>
      <c r="F10" s="55">
        <f>'Форма №1'!D68/('Форма №1'!D102-'Форма №1'!D70)</f>
        <v>0.27611938523566204</v>
      </c>
      <c r="G10" s="70">
        <f>IF(E10&gt;0,F10/E10*100,0)</f>
        <v>27.611938523566202</v>
      </c>
      <c r="H10" s="70">
        <f t="shared" si="0"/>
        <v>0.0414179077853493</v>
      </c>
      <c r="I10" s="49"/>
    </row>
    <row r="11" spans="1:13" s="73" customFormat="1" ht="15.75">
      <c r="A11" s="67">
        <f t="shared" si="1"/>
        <v>4</v>
      </c>
      <c r="B11" s="68" t="s">
        <v>5</v>
      </c>
      <c r="C11" s="74">
        <v>365</v>
      </c>
      <c r="D11" s="75">
        <v>0.07</v>
      </c>
      <c r="E11" s="77">
        <v>60</v>
      </c>
      <c r="F11" s="69">
        <f>366/('Форма № 2'!C10/(('Форма №1'!C84+'Форма №1'!D84)/2))</f>
        <v>2395.697048205569</v>
      </c>
      <c r="G11" s="71">
        <f>IF(E11&gt;0,E11/F11*100,0)</f>
        <v>2.5044902920818535</v>
      </c>
      <c r="H11" s="71">
        <f t="shared" si="0"/>
        <v>0.0017531432044572976</v>
      </c>
      <c r="I11" s="72"/>
      <c r="J11" s="79">
        <v>43101</v>
      </c>
      <c r="K11" s="81">
        <v>43101</v>
      </c>
      <c r="L11" s="79">
        <v>43101</v>
      </c>
      <c r="M11" s="79">
        <v>43101</v>
      </c>
    </row>
    <row r="12" spans="1:13" s="73" customFormat="1" ht="15.75">
      <c r="A12" s="67">
        <f t="shared" si="1"/>
        <v>5</v>
      </c>
      <c r="B12" s="68" t="s">
        <v>6</v>
      </c>
      <c r="C12" s="74">
        <v>365</v>
      </c>
      <c r="D12" s="75">
        <v>0.07</v>
      </c>
      <c r="E12" s="77">
        <v>60</v>
      </c>
      <c r="F12" s="69">
        <f>366/('Форма № 2'!C10/(('Форма №1'!C37+'Форма №1'!D37)/2))</f>
        <v>53.17882944510027</v>
      </c>
      <c r="G12" s="71">
        <f>IF(E12&gt;0,E12/F12*100,0)</f>
        <v>112.82685351685231</v>
      </c>
      <c r="H12" s="71">
        <f t="shared" si="0"/>
        <v>0.07897879746179663</v>
      </c>
      <c r="I12" s="72"/>
      <c r="J12" s="80">
        <v>43191</v>
      </c>
      <c r="K12" s="82">
        <v>43282</v>
      </c>
      <c r="L12" s="80">
        <v>43374</v>
      </c>
      <c r="M12" s="80">
        <v>43466</v>
      </c>
    </row>
    <row r="13" spans="1:13" ht="16.5" thickBot="1">
      <c r="A13" s="45">
        <f>A12+1</f>
        <v>6</v>
      </c>
      <c r="B13" s="46" t="s">
        <v>7</v>
      </c>
      <c r="C13" s="58" t="s">
        <v>127</v>
      </c>
      <c r="D13" s="75">
        <v>0.15</v>
      </c>
      <c r="E13" s="77">
        <v>1.25</v>
      </c>
      <c r="F13" s="56">
        <f>'Форма №1'!D56/('Форма №1'!D102-'Форма №1'!D70)</f>
        <v>0.10437338398266287</v>
      </c>
      <c r="G13" s="70">
        <f>IF(E13&gt;0,F13/E13*100,0)</f>
        <v>8.34987071861303</v>
      </c>
      <c r="H13" s="70">
        <f t="shared" si="0"/>
        <v>0.012524806077919544</v>
      </c>
      <c r="I13" s="49"/>
      <c r="J13" s="83">
        <f>J12-J11</f>
        <v>90</v>
      </c>
      <c r="K13" s="84">
        <f>K12-K11</f>
        <v>181</v>
      </c>
      <c r="L13" s="83">
        <f>L12-L11</f>
        <v>273</v>
      </c>
      <c r="M13" s="83">
        <f>M12-M11</f>
        <v>365</v>
      </c>
    </row>
    <row r="14" spans="1:9" ht="15.75">
      <c r="A14" s="45">
        <f t="shared" si="1"/>
        <v>7</v>
      </c>
      <c r="B14" s="46" t="s">
        <v>126</v>
      </c>
      <c r="C14" s="58"/>
      <c r="D14" s="75"/>
      <c r="E14" s="77"/>
      <c r="F14" s="56"/>
      <c r="G14" s="70">
        <f>IF(E14&gt;0,F14/E14*100,0)</f>
        <v>0</v>
      </c>
      <c r="H14" s="70">
        <f t="shared" si="0"/>
        <v>0</v>
      </c>
      <c r="I14" s="49"/>
    </row>
    <row r="15" spans="1:9" ht="31.5">
      <c r="A15" s="45">
        <f t="shared" si="1"/>
        <v>8</v>
      </c>
      <c r="B15" s="47" t="s">
        <v>118</v>
      </c>
      <c r="C15" s="59"/>
      <c r="D15" s="76"/>
      <c r="E15" s="78"/>
      <c r="F15" s="45"/>
      <c r="G15" s="70">
        <f>IF(E15&gt;0,F15/E15*100,0)</f>
        <v>0</v>
      </c>
      <c r="H15" s="70">
        <f t="shared" si="0"/>
        <v>0</v>
      </c>
      <c r="I15" s="49"/>
    </row>
    <row r="16" spans="1:8" ht="15.75">
      <c r="A16" s="109" t="s">
        <v>119</v>
      </c>
      <c r="B16" s="109"/>
      <c r="C16" s="60"/>
      <c r="D16" s="54">
        <f>SUM(D8:D15)</f>
        <v>1.3399999999999999</v>
      </c>
      <c r="E16" s="66"/>
      <c r="F16" s="44"/>
      <c r="G16" s="3"/>
      <c r="H16" s="85">
        <f>SUM(H8:H15)</f>
        <v>0.7535750316456463</v>
      </c>
    </row>
    <row r="18" spans="1:8" ht="29.25" customHeight="1">
      <c r="A18" s="111" t="s">
        <v>11</v>
      </c>
      <c r="B18" s="111"/>
      <c r="C18" s="111"/>
      <c r="D18" s="111"/>
      <c r="E18" s="111"/>
      <c r="F18" s="111"/>
      <c r="G18" s="111"/>
      <c r="H18" s="11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 Windows</cp:lastModifiedBy>
  <cp:lastPrinted>2018-11-15T07:14:59Z</cp:lastPrinted>
  <dcterms:created xsi:type="dcterms:W3CDTF">2016-02-18T09:40:36Z</dcterms:created>
  <dcterms:modified xsi:type="dcterms:W3CDTF">2020-08-20T13:41:04Z</dcterms:modified>
  <cp:category/>
  <cp:version/>
  <cp:contentType/>
  <cp:contentStatus/>
</cp:coreProperties>
</file>